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0" yWindow="1755" windowWidth="26355" windowHeight="10365"/>
  </bookViews>
  <sheets>
    <sheet name="ул Никитина д. 85" sheetId="1" r:id="rId1"/>
  </sheets>
  <externalReferences>
    <externalReference r:id="rId2"/>
  </externalReferences>
  <definedNames>
    <definedName name="АДРЕС" localSheetId="0">'ул Никитина д. 85'!$B$3</definedName>
    <definedName name="АДРЕС">#REF!</definedName>
    <definedName name="АДРЕС2">#REF!</definedName>
    <definedName name="ВХДОЛГ" localSheetId="0">'ул Никитина д. 85'!$G$9</definedName>
    <definedName name="ВХДОЛГ">#REF!</definedName>
    <definedName name="ВХСАЛЬДО" localSheetId="0">'ул Никитина д. 85'!$D$9</definedName>
    <definedName name="ВХСАЛЬДО">#REF!</definedName>
    <definedName name="ВХСАЛЬДО3МЕС">#REF!</definedName>
    <definedName name="ДОГОВОР" localSheetId="0">'ул Никитина д. 85'!$B$4</definedName>
    <definedName name="ДОГОВОР">#REF!</definedName>
    <definedName name="ДОЛГ" localSheetId="0">'ул Никитина д. 85'!$A$9</definedName>
    <definedName name="ДОЛГ">#REF!</definedName>
    <definedName name="ЗАТРАЧЕНОК" localSheetId="0">'ул Никитина д. 85'!$D$41</definedName>
    <definedName name="ЗАТРАЧЕНОК">#REF!</definedName>
    <definedName name="ЗАТРАЧЕНОТ" localSheetId="0">'ул Никитина д. 85'!$D$40</definedName>
    <definedName name="ЗАТРАЧЕНОТ">#REF!</definedName>
    <definedName name="ЗАТРЕМ" localSheetId="0">'ул Никитина д. 85'!$D$56</definedName>
    <definedName name="ЗАТРЕМ">#REF!</definedName>
    <definedName name="ИСХДОЛГ" localSheetId="0">'ул Никитина д. 85'!$G$46</definedName>
    <definedName name="ИСХДОЛГ">#REF!</definedName>
    <definedName name="ИСХСАЛЬДО" localSheetId="0">'ул Никитина д. 85'!$D$46</definedName>
    <definedName name="ИСХСАЛЬДО">#REF!</definedName>
    <definedName name="ИСХСАЛЬДО3МЕС">#REF!</definedName>
    <definedName name="КАП" localSheetId="0">'ул Никитина д. 85'!$C$41</definedName>
    <definedName name="КАП">#REF!</definedName>
    <definedName name="КАПРЕМ">#REF!</definedName>
    <definedName name="КПЕРЕЧИСК" localSheetId="0">'ул Никитина д. 85'!$G$41</definedName>
    <definedName name="КПЕРЕЧИСК">#REF!</definedName>
    <definedName name="КПЕРЕЧИСТ" localSheetId="0">'ул Никитина д. 85'!$G$40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85'!$D$54</definedName>
    <definedName name="НАЧРЕМ">#REF!</definedName>
    <definedName name="НЕЖНАЧРЕМ" localSheetId="0">'ул Никитина д. 85'!$D$55</definedName>
    <definedName name="НЕЖНАЧРЕМ">#REF!</definedName>
    <definedName name="ОПАЛЧЕНОТ" localSheetId="0">'ул Никитина д. 85'!$E$40</definedName>
    <definedName name="ОПАЛЧЕНОТ">#REF!</definedName>
    <definedName name="ОПЛАЧЕНОК" localSheetId="0">'ул Никитина д. 85'!$E$41</definedName>
    <definedName name="ОПЛАЧЕНОК">#REF!</definedName>
    <definedName name="ОСВОЕНО">#REF!</definedName>
    <definedName name="ОСТ" localSheetId="0">'ул Никитина д. 85'!$A$46</definedName>
    <definedName name="ОСТ">#REF!</definedName>
    <definedName name="ПЛОЩАДЬ" localSheetId="0">'ул Никитина д. 85'!$B$5</definedName>
    <definedName name="ПЛОЩАДЬ">#REF!</definedName>
    <definedName name="ПЛОЩАДЬДОМА">#REF!</definedName>
    <definedName name="РАЗМЕРПЛАТЫ" localSheetId="0">'ул Никитина д. 85'!$C$11</definedName>
    <definedName name="РАЗМЕРПЛАТЫ">#REF!</definedName>
    <definedName name="СНРЕМ" localSheetId="0">'ул Никитина д. 85'!#REF!</definedName>
    <definedName name="СНРЕМ">#REF!</definedName>
    <definedName name="ТАРОТОП" localSheetId="0">'ул Никитина д. 85'!$C$16</definedName>
    <definedName name="ТАРОТОП">#REF!</definedName>
    <definedName name="ТАРХВС" localSheetId="0">'ул Никитина д. 85'!$C$17</definedName>
    <definedName name="ТАРХВС">#REF!</definedName>
    <definedName name="ТБО" localSheetId="0">'ул Никитина д. 85'!$C$13</definedName>
    <definedName name="ТБО">#REF!</definedName>
    <definedName name="ТБОНАЧ" localSheetId="0">'ул Никитина д. 85'!$D$13</definedName>
    <definedName name="ТБОНАЧ">#REF!</definedName>
    <definedName name="ТБОНЕД" localSheetId="0">'ул Никитина д. 85'!$F$13</definedName>
    <definedName name="ТБОНЕД">#REF!</definedName>
    <definedName name="ТБООПЛ" localSheetId="0">'ул Никитина д. 85'!$E$13</definedName>
    <definedName name="ТБООПЛ">#REF!</definedName>
    <definedName name="ТБОПОСТ" localSheetId="0">'ул Никитина д. 85'!$G$13</definedName>
    <definedName name="ТБОПОСТ">#REF!</definedName>
    <definedName name="ТЕК" localSheetId="0">'ул Никитина д. 85'!$C$40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<sst xmlns="http://schemas.openxmlformats.org/spreadsheetml/2006/main" count="66" uniqueCount="63">
  <si>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</si>
  <si>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</si>
  <si>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85</t>
  </si>
  <si>
    <t>Договор управления №:</t>
  </si>
  <si>
    <t xml:space="preserve">№ 90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</si>
  <si>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</si>
  <si>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</si>
  <si>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</si>
  <si>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</si>
  <si>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</si>
  <si>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</si>
  <si>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</si>
  <si>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</si>
  <si>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</si>
  <si>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</si>
  <si>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</si>
  <si>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</si>
  <si>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</si>
  <si>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</si>
  <si>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</si>
  <si>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</si>
  <si>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</si>
  <si>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</si>
  <si>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</si>
  <si>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</si>
  <si>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</si>
  <si>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</si>
  <si>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</si>
  <si>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</si>
  <si>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</si>
  <si>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</si>
  <si>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</si>
  <si>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</si>
  <si>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</si>
  <si>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</si>
  <si>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</si>
  <si>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</si>
  <si>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конструктивных элементов</t>
  </si>
  <si>
    <t>Замена канализации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</si>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</sst>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CS712"/>
  <sheetViews>
    <sheetView tabSelected="1" topLeftCell="A43" workbookViewId="0">
      <selection activeCell="A57" sqref="A57:E57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3457.6000000000008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463139.50999999995</v>
      </c>
      <c r="E9" s="10" t="s">
        <v>8</v>
      </c>
      <c r="F9" s="11"/>
      <c r="G9" s="9">
        <v>115256.88000000005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351775.50000000041</v>
      </c>
      <c r="E13" s="24">
        <v>335668.2</v>
      </c>
      <c r="F13" s="25">
        <f>ТБОНАЧ-ТБООПЛ</f>
        <v>16107.300000000396</v>
      </c>
      <c r="G13" s="26">
        <f>ТБООПЛ</f>
        <v>335668.2</v>
      </c>
    </row>
    <row r="14" spans="1:7" ht="13.5" thickBot="1" x14ac:dyDescent="0.25">
      <c r="A14" s="27"/>
      <c r="B14" s="28" t="s">
        <v>17</v>
      </c>
      <c r="C14" s="29"/>
      <c r="D14" s="30">
        <f>D13</f>
        <v>351775.50000000041</v>
      </c>
      <c r="E14" s="30">
        <f>E13</f>
        <v>335668.2</v>
      </c>
      <c r="F14" s="30">
        <f>F13</f>
        <v>16107.300000000396</v>
      </c>
      <c r="G14" s="30">
        <f>SUM(ТБОПОСТ)</f>
        <v>335668.2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1213309.5200000005</v>
      </c>
      <c r="E16" s="24">
        <v>1167421.7800000007</v>
      </c>
      <c r="F16" s="25">
        <f t="shared" ref="F16:F25" si="0">D16-E16</f>
        <v>45887.739999999758</v>
      </c>
      <c r="G16" s="26">
        <f t="shared" ref="G16:G25" si="1">E16</f>
        <v>1167421.7800000007</v>
      </c>
    </row>
    <row r="17" spans="1:7" x14ac:dyDescent="0.2">
      <c r="A17" s="34"/>
      <c r="B17" s="35" t="s">
        <v>20</v>
      </c>
      <c r="C17" s="23">
        <v>25.95</v>
      </c>
      <c r="D17" s="24">
        <v>283031.23</v>
      </c>
      <c r="E17" s="24">
        <v>259973.19999999992</v>
      </c>
      <c r="F17" s="25">
        <f t="shared" si="0"/>
        <v>23058.030000000057</v>
      </c>
      <c r="G17" s="26">
        <f t="shared" si="1"/>
        <v>259973.19999999992</v>
      </c>
    </row>
    <row r="18" spans="1:7" x14ac:dyDescent="0.2">
      <c r="A18" s="34"/>
      <c r="B18" s="35" t="s">
        <v>21</v>
      </c>
      <c r="C18" s="23">
        <v>17.79</v>
      </c>
      <c r="D18" s="24">
        <v>194274.39999999979</v>
      </c>
      <c r="E18" s="24">
        <v>178278.92999999993</v>
      </c>
      <c r="F18" s="25">
        <f t="shared" si="0"/>
        <v>15995.469999999856</v>
      </c>
      <c r="G18" s="26">
        <f t="shared" si="1"/>
        <v>178278.92999999993</v>
      </c>
    </row>
    <row r="19" spans="1:7" x14ac:dyDescent="0.2">
      <c r="A19" s="34"/>
      <c r="B19" s="35" t="s">
        <v>22</v>
      </c>
      <c r="C19" s="23">
        <v>4.2300000000000004</v>
      </c>
      <c r="D19" s="24">
        <v>151285.63000000003</v>
      </c>
      <c r="E19" s="24">
        <v>199287.89999999988</v>
      </c>
      <c r="F19" s="25">
        <f t="shared" si="0"/>
        <v>-48002.269999999844</v>
      </c>
      <c r="G19" s="26">
        <f t="shared" si="1"/>
        <v>199287.89999999988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1841900.7800000005</v>
      </c>
      <c r="E26" s="30">
        <f>SUM(E16:E25)</f>
        <v>1804961.8100000005</v>
      </c>
      <c r="F26" s="30">
        <f>SUM(F16:F25)</f>
        <v>36938.969999999827</v>
      </c>
      <c r="G26" s="30">
        <f>SUM(G16:G25)</f>
        <v>1804961.8100000005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140446.23000000001</v>
      </c>
      <c r="E28" s="24">
        <v>127606.55000000006</v>
      </c>
      <c r="F28" s="25">
        <f>D28-E28</f>
        <v>12839.679999999949</v>
      </c>
      <c r="G28" s="26">
        <f t="shared" ref="G28:G37" si="2">E28</f>
        <v>127606.55000000006</v>
      </c>
    </row>
    <row r="29" spans="1:7" x14ac:dyDescent="0.2">
      <c r="A29" s="34"/>
      <c r="B29" s="35" t="s">
        <v>25</v>
      </c>
      <c r="C29" s="23">
        <v>0</v>
      </c>
      <c r="D29" s="24">
        <v>32469</v>
      </c>
      <c r="E29" s="24">
        <v>31873.34</v>
      </c>
      <c r="F29" s="25">
        <f>D29-E29</f>
        <v>595.65999999999985</v>
      </c>
      <c r="G29" s="26">
        <f t="shared" si="2"/>
        <v>31873.34</v>
      </c>
    </row>
    <row r="30" spans="1:7" x14ac:dyDescent="0.2">
      <c r="A30" s="34"/>
      <c r="B30" s="35" t="s">
        <v>26</v>
      </c>
      <c r="C30" s="23">
        <v>6.64</v>
      </c>
      <c r="D30" s="24">
        <v>28934.329999999998</v>
      </c>
      <c r="E30" s="24">
        <v>26854.65</v>
      </c>
      <c r="F30" s="25">
        <f t="shared" ref="F30:F37" si="3">D30-E30</f>
        <v>2079.6799999999967</v>
      </c>
      <c r="G30" s="26">
        <f t="shared" si="2"/>
        <v>26854.65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201849.56</v>
      </c>
      <c r="E38" s="30">
        <f>SUM(E28:E37)</f>
        <v>186334.54000000007</v>
      </c>
      <c r="F38" s="30">
        <f>SUM(F28:F37)</f>
        <v>15515.019999999946</v>
      </c>
      <c r="G38" s="30">
        <f>SUM(G28:G37)</f>
        <v>186334.54000000007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69892.119999999981</v>
      </c>
      <c r="E40" s="24">
        <v>68361.579999999987</v>
      </c>
      <c r="F40" s="25">
        <f>ЗАТРАЧЕНОТ-ОПАЛЧЕНОТ</f>
        <v>1530.5399999999936</v>
      </c>
      <c r="G40" s="45">
        <v>12897.45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69892.119999999981</v>
      </c>
      <c r="E42" s="30">
        <f>E41+E40</f>
        <v>68361.579999999987</v>
      </c>
      <c r="F42" s="30">
        <f>F41+F40</f>
        <v>1530.5399999999936</v>
      </c>
      <c r="G42" s="30">
        <f>КПЕРЕЧИСТ+КПЕРЕЧИСК</f>
        <v>12897.45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2465417.9600000009</v>
      </c>
      <c r="E44" s="30">
        <f>E42+E38+E26+E14</f>
        <v>2395326.1300000008</v>
      </c>
      <c r="F44" s="30">
        <f>F42+F38+F26+F14</f>
        <v>70091.830000000162</v>
      </c>
      <c r="G44" s="30">
        <f>G42+G38+G26+G14</f>
        <v>2339862.0000000005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533231.34</v>
      </c>
      <c r="E46" s="10" t="s">
        <v>8</v>
      </c>
      <c r="F46" s="11"/>
      <c r="G46" s="9">
        <v>174327.55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68343.949999999939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12897.45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6973.21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5924.24</v>
      </c>
      <c r="G58" s="61"/>
    </row>
    <row r="59" spans="1:7" s="62" customFormat="1" x14ac:dyDescent="0.2"/>
    <row r="60" spans="1:7" s="62" customFormat="1" x14ac:dyDescent="0.2">
      <c r="A60" s="63" t="s">
        <v>39</v>
      </c>
    </row>
    <row r="61" spans="1:7" s="62" customFormat="1" x14ac:dyDescent="0.2"/>
    <row r="62" spans="1:7" s="62" customFormat="1" x14ac:dyDescent="0.2">
      <c r="A62" s="64" t="s">
        <v>40</v>
      </c>
      <c r="B62" s="64"/>
      <c r="D62" s="65">
        <v>12264.580000000191</v>
      </c>
      <c r="E62" s="66"/>
    </row>
    <row r="63" spans="1:7" s="62" customFormat="1" x14ac:dyDescent="0.2">
      <c r="A63" s="64" t="s">
        <v>41</v>
      </c>
      <c r="B63" s="64"/>
      <c r="D63" s="67">
        <v>0</v>
      </c>
      <c r="E63" s="68"/>
    </row>
    <row r="64" spans="1:7" s="62" customFormat="1" x14ac:dyDescent="0.2">
      <c r="A64" s="64" t="s">
        <v>42</v>
      </c>
      <c r="B64" s="64"/>
      <c r="D64" s="67">
        <v>1200</v>
      </c>
      <c r="E64" s="68"/>
    </row>
    <row r="65" spans="1:97" s="62" customFormat="1" x14ac:dyDescent="0.2">
      <c r="A65" s="64" t="s">
        <v>43</v>
      </c>
      <c r="B65" s="64"/>
      <c r="D65" s="67">
        <v>604779.87</v>
      </c>
      <c r="E65" s="68"/>
    </row>
    <row r="66" spans="1:97" s="62" customFormat="1" x14ac:dyDescent="0.2">
      <c r="A66" s="64" t="s">
        <v>44</v>
      </c>
      <c r="B66" s="64"/>
      <c r="D66" s="69">
        <v>0</v>
      </c>
      <c r="E66" s="70"/>
    </row>
    <row r="67" spans="1:97" s="62" customFormat="1" x14ac:dyDescent="0.2">
      <c r="A67" s="71" t="s">
        <v>45</v>
      </c>
      <c r="B67" s="71"/>
      <c r="C67" s="71"/>
      <c r="D67" s="71"/>
      <c r="E67" s="71"/>
      <c r="F67" s="71" t="s">
        <v>46</v>
      </c>
      <c r="G67" s="71"/>
    </row>
    <row r="68" spans="1:97" s="62" customFormat="1" x14ac:dyDescent="0.2">
      <c r="A68" s="72" t="s">
        <v>47</v>
      </c>
      <c r="B68" s="72"/>
      <c r="D68" s="73">
        <v>13464.580000000191</v>
      </c>
      <c r="E68" s="74"/>
    </row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>
      <c r="A73" s="75" t="s">
        <v>48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6"/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 t="s">
        <v>59</v>
      </c>
      <c r="B89" s="77"/>
      <c r="C89" s="77"/>
      <c r="D89" s="77"/>
      <c r="E89" s="77"/>
      <c r="F89" s="78" t="s">
        <v>60</v>
      </c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61</v>
      </c>
      <c r="B92" s="77"/>
      <c r="C92" s="77"/>
      <c r="D92" s="77"/>
      <c r="E92" s="77"/>
      <c r="F92" s="78" t="s">
        <v>62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0">
    <mergeCell ref="F91:G91"/>
    <mergeCell ref="F92:G92"/>
    <mergeCell ref="A81:G81"/>
    <mergeCell ref="A82:G82"/>
    <mergeCell ref="A83:G83"/>
    <mergeCell ref="A85:G85"/>
    <mergeCell ref="A86:G86"/>
    <mergeCell ref="F89:G89"/>
    <mergeCell ref="A73:G73"/>
    <mergeCell ref="A74:G74"/>
    <mergeCell ref="A75:G75"/>
    <mergeCell ref="A77:G77"/>
    <mergeCell ref="A78:G78"/>
    <mergeCell ref="A79:G79"/>
    <mergeCell ref="A66:B66"/>
    <mergeCell ref="D66:E66"/>
    <mergeCell ref="A67:E67"/>
    <mergeCell ref="F67:G67"/>
    <mergeCell ref="A68:B68"/>
    <mergeCell ref="D68:E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85</vt:lpstr>
      <vt:lpstr>'ул Никитина д. 85'!АДРЕС</vt:lpstr>
      <vt:lpstr>'ул Никитина д. 85'!ВХДОЛГ</vt:lpstr>
      <vt:lpstr>'ул Никитина д. 85'!ВХСАЛЬДО</vt:lpstr>
      <vt:lpstr>'ул Никитина д. 85'!ДОГОВОР</vt:lpstr>
      <vt:lpstr>'ул Никитина д. 85'!ДОЛГ</vt:lpstr>
      <vt:lpstr>'ул Никитина д. 85'!ЗАТРАЧЕНОК</vt:lpstr>
      <vt:lpstr>'ул Никитина д. 85'!ЗАТРАЧЕНОТ</vt:lpstr>
      <vt:lpstr>'ул Никитина д. 85'!ЗАТРЕМ</vt:lpstr>
      <vt:lpstr>'ул Никитина д. 85'!ИСХДОЛГ</vt:lpstr>
      <vt:lpstr>'ул Никитина д. 85'!ИСХСАЛЬДО</vt:lpstr>
      <vt:lpstr>'ул Никитина д. 85'!КАП</vt:lpstr>
      <vt:lpstr>'ул Никитина д. 85'!КПЕРЕЧИСК</vt:lpstr>
      <vt:lpstr>'ул Никитина д. 85'!КПЕРЕЧИСТ</vt:lpstr>
      <vt:lpstr>'ул Никитина д. 85'!НАЧРЕМ</vt:lpstr>
      <vt:lpstr>'ул Никитина д. 85'!НЕЖНАЧРЕМ</vt:lpstr>
      <vt:lpstr>'ул Никитина д. 85'!ОПАЛЧЕНОТ</vt:lpstr>
      <vt:lpstr>'ул Никитина д. 85'!ОПЛАЧЕНОК</vt:lpstr>
      <vt:lpstr>'ул Никитина д. 85'!ОСТ</vt:lpstr>
      <vt:lpstr>'ул Никитина д. 85'!ПЛОЩАДЬ</vt:lpstr>
      <vt:lpstr>'ул Никитина д. 85'!РАЗМЕРПЛАТЫ</vt:lpstr>
      <vt:lpstr>'ул Никитина д. 85'!ТАРОТОП</vt:lpstr>
      <vt:lpstr>'ул Никитина д. 85'!ТАРХВС</vt:lpstr>
      <vt:lpstr>'ул Никитина д. 85'!ТБО</vt:lpstr>
      <vt:lpstr>'ул Никитина д. 85'!ТБОНАЧ</vt:lpstr>
      <vt:lpstr>'ул Никитина д. 85'!ТБОНЕД</vt:lpstr>
      <vt:lpstr>'ул Никитина д. 85'!ТБООПЛ</vt:lpstr>
      <vt:lpstr>'ул Никитина д. 85'!ТБОПОСТ</vt:lpstr>
      <vt:lpstr>'ул Никитина д. 85'!ТЕК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2018-03-30T13:21:31Z</dcterms:created>
  <dcterms:modified xsi:type="dcterms:W3CDTF">2018-03-30T13:21:31Z</dcterms:modified>
</cp:coreProperties>
</file>